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Sayfa1!$A$1:$L$67</definedName>
  </definedNames>
  <calcPr calcId="162913"/>
</workbook>
</file>

<file path=xl/calcChain.xml><?xml version="1.0" encoding="utf-8"?>
<calcChain xmlns="http://schemas.openxmlformats.org/spreadsheetml/2006/main">
  <c r="J56" i="1" l="1"/>
  <c r="D56" i="1"/>
  <c r="J30" i="1"/>
  <c r="D30" i="1" l="1"/>
  <c r="J57" i="1" l="1"/>
  <c r="K47" i="1" l="1"/>
  <c r="I54" i="1"/>
  <c r="C54" i="1"/>
  <c r="I28" i="1"/>
  <c r="C28" i="1"/>
  <c r="D57" i="1" l="1"/>
  <c r="K21" i="1"/>
  <c r="E19" i="1"/>
  <c r="K48" i="1"/>
  <c r="E48" i="1"/>
  <c r="E47" i="1"/>
  <c r="K46" i="1"/>
  <c r="E46" i="1"/>
  <c r="K45" i="1"/>
  <c r="E45" i="1"/>
  <c r="J31" i="1"/>
  <c r="D31" i="1"/>
  <c r="K22" i="1"/>
  <c r="E22" i="1"/>
  <c r="E21" i="1"/>
  <c r="K20" i="1"/>
  <c r="E20" i="1"/>
  <c r="K19" i="1"/>
  <c r="J58" i="1" l="1"/>
  <c r="D58" i="1"/>
  <c r="J32" i="1"/>
  <c r="D32" i="1"/>
  <c r="K49" i="1"/>
  <c r="J52" i="1" s="1"/>
  <c r="J53" i="1" s="1"/>
  <c r="J54" i="1" s="1"/>
  <c r="E49" i="1"/>
  <c r="D52" i="1" s="1"/>
  <c r="D53" i="1" s="1"/>
  <c r="K23" i="1"/>
  <c r="J26" i="1" s="1"/>
  <c r="J27" i="1" s="1"/>
  <c r="J28" i="1" s="1"/>
  <c r="E23" i="1"/>
  <c r="D26" i="1" s="1"/>
  <c r="D27" i="1" s="1"/>
  <c r="D28" i="1" s="1"/>
  <c r="J59" i="1" l="1"/>
  <c r="J60" i="1" s="1"/>
  <c r="C66" i="1" s="1"/>
  <c r="J33" i="1"/>
  <c r="J34" i="1" s="1"/>
  <c r="C64" i="1" s="1"/>
  <c r="D33" i="1"/>
  <c r="D34" i="1" s="1"/>
  <c r="C63" i="1" s="1"/>
  <c r="D54" i="1"/>
  <c r="D59" i="1" s="1"/>
  <c r="D60" i="1" s="1"/>
  <c r="C65" i="1" s="1"/>
  <c r="C67" i="1" l="1"/>
</calcChain>
</file>

<file path=xl/sharedStrings.xml><?xml version="1.0" encoding="utf-8"?>
<sst xmlns="http://schemas.openxmlformats.org/spreadsheetml/2006/main" count="139" uniqueCount="52">
  <si>
    <t>1- AŞAĞIDAKİ FORMÜL SEKTÖRÜN TÜM TARAFLARININ YANINDA ÜNİVERSİTELERİN  KATILIMI İLE HAZIRLANMIŞTIR.</t>
  </si>
  <si>
    <t>3- MALİYETLERDE AMORTİSMAN DAHİL EDİLMİŞTİR.</t>
  </si>
  <si>
    <t xml:space="preserve">4- GİDER MALİYET ORANLARI İSE 10 BAŞ VE ÜZERİ İŞLETMELERİN GİDERLERİNE GÖRE BULUNMUŞTUR. </t>
  </si>
  <si>
    <t>5- MALİYET HESAPLAMASI İŞLETME GİRDİLERİNİN  TAMAMI PEŞİN SATIN ALINMA ESASINA GÖREDİR.</t>
  </si>
  <si>
    <t xml:space="preserve">7-HER  ÜRETİCİ BU MALİYET TABLOSUNU   KENDİ İŞLETMESİNDEKİ GİRDİ FİYATLARINI YAZARAK KULLANABİLİR </t>
  </si>
  <si>
    <t>MARMARA BÖLGESİ 1 LİTRE  ÇİĞ SÜT MALİYETİ</t>
  </si>
  <si>
    <t>EGE BÖLGESİ 1 LİTRE  ÇİĞ SÜT MALİYETİ</t>
  </si>
  <si>
    <t>TEMEL KABULLER</t>
  </si>
  <si>
    <t xml:space="preserve">IRKI </t>
  </si>
  <si>
    <t>HOLSTEİN</t>
  </si>
  <si>
    <t>CANLI AĞIRLIK</t>
  </si>
  <si>
    <t>SÜT VERİMİ/GÜN/LT</t>
  </si>
  <si>
    <t>BUZAĞI FİYATI(TL/BAŞ)</t>
  </si>
  <si>
    <t>GÜBRE FİYATI(TL/TON)</t>
  </si>
  <si>
    <t xml:space="preserve"> RASYON</t>
  </si>
  <si>
    <t xml:space="preserve">MARMARA BÖLGESİ </t>
  </si>
  <si>
    <t>YEMİN ADI</t>
  </si>
  <si>
    <t>YEM MİKTARI (kg/gün)</t>
  </si>
  <si>
    <t>BİRİM FİYAT (TL/kg)</t>
  </si>
  <si>
    <t>YEM MALİYETİ (TL/gün)</t>
  </si>
  <si>
    <t xml:space="preserve">EGE BÖLGESİ </t>
  </si>
  <si>
    <t>KARMA YEM</t>
  </si>
  <si>
    <t>MISIR SİLAJI</t>
  </si>
  <si>
    <t>YONCA</t>
  </si>
  <si>
    <t>SAMAN</t>
  </si>
  <si>
    <t>TOPLAM</t>
  </si>
  <si>
    <t xml:space="preserve">GİDERLER </t>
  </si>
  <si>
    <t>%</t>
  </si>
  <si>
    <t>TL</t>
  </si>
  <si>
    <t>2-DİĞER GİDERLER(İŞÇİLİK,SU,ELEKTRİK,SAĞLIK,SİGORTA,FAİZ VB.)</t>
  </si>
  <si>
    <t>GELİRLER</t>
  </si>
  <si>
    <t>GÜBRE GELİRİ(14 TON*FİYAT/365)</t>
  </si>
  <si>
    <t>GELİR TOPLAM</t>
  </si>
  <si>
    <t>FARK</t>
  </si>
  <si>
    <t>MALİYET</t>
  </si>
  <si>
    <t>İÇ ANADOLU BÖLGESİ 1 LİTRE  ÇİĞ SÜT MALİYETİ</t>
  </si>
  <si>
    <t>AKDENİZ BÖLGESİ 1 LİTRE  ÇİĞ SÜT MALİYETİ</t>
  </si>
  <si>
    <t xml:space="preserve">İÇ ANADOLU  BÖLGESİ </t>
  </si>
  <si>
    <t xml:space="preserve">AKDENİZ BÖLGESİ </t>
  </si>
  <si>
    <t xml:space="preserve">BÖLGELER </t>
  </si>
  <si>
    <t xml:space="preserve">MARMARA </t>
  </si>
  <si>
    <t>EGE</t>
  </si>
  <si>
    <t>İÇ ANADOLU</t>
  </si>
  <si>
    <t>AKDENİZ</t>
  </si>
  <si>
    <t xml:space="preserve">ÇİĞ SÜT MALİYET HESAPLAMA KRİTERLERİ </t>
  </si>
  <si>
    <t xml:space="preserve">TÜRKİYE ORTALAMASI </t>
  </si>
  <si>
    <t>2- FORMÜLDE YER ALAN GİRDİ FİYATLARI  BÖLGELERDEKİ SÜT ÜRETİCİLERİ BİRLİKLERİ, ZİRAAT ODALARI BİRLİKLERİ VE BORSALARDAN TESPİT EDİLMİŞTİR.</t>
  </si>
  <si>
    <t>1- YEM(KABA-KESİF) GİDERİ +%3 FİRE</t>
  </si>
  <si>
    <t>MALİYET(TL/LT)</t>
  </si>
  <si>
    <t>BUZAĞI GELİRİ(BUZAĞI FİYATI/400)*0,9</t>
  </si>
  <si>
    <t>BUZAĞI GELİRİ(BUZAĞI FİYATI/450)*0,9</t>
  </si>
  <si>
    <r>
      <t>6- İŞLETME GİRDİ FİYATLARI</t>
    </r>
    <r>
      <rPr>
        <b/>
        <sz val="11"/>
        <color rgb="FFFF0000"/>
        <rFont val="Calibri"/>
        <family val="2"/>
        <charset val="162"/>
        <scheme val="minor"/>
      </rPr>
      <t xml:space="preserve"> 26 ŞUBAT  2021 </t>
    </r>
    <r>
      <rPr>
        <b/>
        <sz val="11"/>
        <color theme="1"/>
        <rFont val="Calibri"/>
        <family val="2"/>
        <charset val="162"/>
        <scheme val="minor"/>
      </rPr>
      <t>TARİHLİDİR.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</si>
</sst>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1" fillId="0" borderId="1" xfId="0" applyFont="1" applyFill="1" applyBorder="1" applyAlignment="1"/>
    <xf numFmtId="0" fontId="2" fillId="0" borderId="0" xfId="0" applyFont="1" applyFill="1" applyBorder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0" fillId="0" borderId="14" xfId="0" applyFill="1" applyBorder="1"/>
    <xf numFmtId="0" fontId="0" fillId="0" borderId="15" xfId="0" applyFill="1" applyBorder="1" applyAlignment="1">
      <alignment wrapText="1"/>
    </xf>
    <xf numFmtId="0" fontId="0" fillId="0" borderId="9" xfId="0" applyFill="1" applyBorder="1"/>
    <xf numFmtId="0" fontId="0" fillId="0" borderId="16" xfId="0" applyFill="1" applyBorder="1"/>
    <xf numFmtId="0" fontId="0" fillId="0" borderId="10" xfId="0" applyFill="1" applyBorder="1"/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 horizontal="right" wrapText="1"/>
    </xf>
    <xf numFmtId="0" fontId="0" fillId="0" borderId="1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/>
    <xf numFmtId="0" fontId="0" fillId="0" borderId="7" xfId="0" applyFill="1" applyBorder="1" applyAlignment="1">
      <alignment wrapText="1"/>
    </xf>
    <xf numFmtId="0" fontId="0" fillId="0" borderId="2" xfId="0" applyFont="1" applyFill="1" applyBorder="1"/>
    <xf numFmtId="0" fontId="0" fillId="0" borderId="3" xfId="0" applyFont="1" applyFill="1" applyBorder="1"/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right" wrapText="1"/>
    </xf>
    <xf numFmtId="0" fontId="0" fillId="0" borderId="8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17" xfId="0" applyFont="1" applyFill="1" applyBorder="1"/>
    <xf numFmtId="0" fontId="5" fillId="0" borderId="18" xfId="0" applyFont="1" applyFill="1" applyBorder="1"/>
    <xf numFmtId="0" fontId="4" fillId="2" borderId="19" xfId="0" applyFont="1" applyFill="1" applyBorder="1"/>
    <xf numFmtId="164" fontId="0" fillId="0" borderId="0" xfId="0" applyNumberFormat="1" applyFill="1"/>
    <xf numFmtId="2" fontId="0" fillId="0" borderId="14" xfId="0" applyNumberFormat="1" applyFill="1" applyBorder="1" applyAlignment="1">
      <alignment horizontal="right"/>
    </xf>
    <xf numFmtId="2" fontId="0" fillId="0" borderId="16" xfId="0" applyNumberFormat="1" applyFill="1" applyBorder="1"/>
    <xf numFmtId="2" fontId="0" fillId="0" borderId="14" xfId="0" applyNumberFormat="1" applyFill="1" applyBorder="1"/>
    <xf numFmtId="2" fontId="0" fillId="0" borderId="4" xfId="0" applyNumberFormat="1" applyFont="1" applyFill="1" applyBorder="1"/>
    <xf numFmtId="2" fontId="2" fillId="0" borderId="13" xfId="0" applyNumberFormat="1" applyFont="1" applyFill="1" applyBorder="1"/>
    <xf numFmtId="2" fontId="0" fillId="0" borderId="16" xfId="0" applyNumberFormat="1" applyFill="1" applyBorder="1" applyAlignment="1">
      <alignment horizontal="right"/>
    </xf>
    <xf numFmtId="2" fontId="0" fillId="0" borderId="13" xfId="0" applyNumberFormat="1" applyFill="1" applyBorder="1"/>
    <xf numFmtId="2" fontId="0" fillId="0" borderId="6" xfId="0" applyNumberFormat="1" applyFill="1" applyBorder="1"/>
    <xf numFmtId="2" fontId="0" fillId="0" borderId="8" xfId="0" applyNumberFormat="1" applyFill="1" applyBorder="1"/>
    <xf numFmtId="2" fontId="0" fillId="0" borderId="10" xfId="0" applyNumberFormat="1" applyFill="1" applyBorder="1"/>
    <xf numFmtId="2" fontId="0" fillId="2" borderId="14" xfId="0" applyNumberForma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textRotation="90"/>
    </xf>
    <xf numFmtId="0" fontId="3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topLeftCell="A43" zoomScale="70" zoomScaleNormal="70" workbookViewId="0">
      <selection activeCell="F62" sqref="F62"/>
    </sheetView>
  </sheetViews>
  <sheetFormatPr defaultColWidth="9.140625" defaultRowHeight="15" x14ac:dyDescent="0.25"/>
  <cols>
    <col min="1" max="1" width="9.140625" style="2"/>
    <col min="2" max="2" width="34.7109375" style="2" customWidth="1"/>
    <col min="3" max="3" width="22.42578125" style="2" customWidth="1"/>
    <col min="4" max="4" width="23.140625" style="2" customWidth="1"/>
    <col min="5" max="5" width="22.5703125" style="2" customWidth="1"/>
    <col min="6" max="6" width="20.85546875" style="2" customWidth="1"/>
    <col min="7" max="7" width="9.140625" style="2"/>
    <col min="8" max="8" width="34.85546875" style="2" customWidth="1"/>
    <col min="9" max="9" width="25.28515625" style="2" customWidth="1"/>
    <col min="10" max="10" width="19.42578125" style="2" customWidth="1"/>
    <col min="11" max="11" width="22.7109375" style="2" customWidth="1"/>
    <col min="12" max="12" width="20.140625" style="2" customWidth="1"/>
    <col min="13" max="16384" width="9.140625" style="2"/>
  </cols>
  <sheetData>
    <row r="1" spans="1:15" ht="18.75" customHeight="1" x14ac:dyDescent="0.3">
      <c r="B1" s="56" t="s">
        <v>44</v>
      </c>
      <c r="C1" s="56"/>
      <c r="D1" s="56"/>
      <c r="E1" s="56"/>
      <c r="F1" s="56"/>
      <c r="G1" s="10"/>
      <c r="H1" s="1"/>
      <c r="I1" s="1"/>
      <c r="J1" s="3"/>
    </row>
    <row r="2" spans="1:15" x14ac:dyDescent="0.25">
      <c r="B2" s="15" t="s">
        <v>0</v>
      </c>
      <c r="C2" s="15"/>
      <c r="D2" s="16"/>
      <c r="E2" s="15"/>
      <c r="F2" s="15"/>
      <c r="G2" s="3"/>
      <c r="H2" s="3"/>
      <c r="I2" s="3"/>
      <c r="J2" s="3"/>
    </row>
    <row r="3" spans="1:15" x14ac:dyDescent="0.25">
      <c r="B3" s="15" t="s">
        <v>46</v>
      </c>
      <c r="C3" s="15"/>
      <c r="D3" s="16"/>
      <c r="E3" s="15"/>
      <c r="F3" s="15"/>
      <c r="G3" s="3"/>
      <c r="H3" s="3"/>
      <c r="I3" s="3"/>
      <c r="J3" s="3"/>
    </row>
    <row r="4" spans="1:15" x14ac:dyDescent="0.25">
      <c r="B4" s="15" t="s">
        <v>1</v>
      </c>
      <c r="C4" s="15"/>
      <c r="D4" s="16"/>
      <c r="E4" s="15"/>
      <c r="F4" s="15"/>
      <c r="G4" s="3"/>
      <c r="H4" s="3"/>
      <c r="I4" s="3"/>
      <c r="J4" s="3"/>
    </row>
    <row r="5" spans="1:15" x14ac:dyDescent="0.25">
      <c r="B5" s="15" t="s">
        <v>2</v>
      </c>
      <c r="C5" s="15"/>
      <c r="D5" s="16"/>
      <c r="E5" s="15"/>
      <c r="F5" s="15"/>
      <c r="G5" s="3"/>
      <c r="H5" s="3"/>
      <c r="I5" s="3"/>
      <c r="J5" s="3"/>
    </row>
    <row r="6" spans="1:15" x14ac:dyDescent="0.25">
      <c r="B6" s="15" t="s">
        <v>3</v>
      </c>
      <c r="C6" s="15"/>
      <c r="D6" s="16"/>
      <c r="E6" s="15"/>
      <c r="F6" s="15"/>
      <c r="G6" s="3"/>
      <c r="H6" s="3"/>
      <c r="I6" s="3"/>
      <c r="J6" s="3"/>
      <c r="O6" s="3"/>
    </row>
    <row r="7" spans="1:15" x14ac:dyDescent="0.25">
      <c r="B7" s="15" t="s">
        <v>51</v>
      </c>
      <c r="C7" s="15"/>
      <c r="D7" s="16"/>
      <c r="E7" s="15"/>
      <c r="F7" s="15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B8" s="15" t="s">
        <v>4</v>
      </c>
      <c r="C8" s="15"/>
      <c r="D8" s="16"/>
      <c r="E8" s="15"/>
      <c r="F8" s="15"/>
      <c r="G8" s="3"/>
      <c r="H8" s="3"/>
      <c r="I8" s="3"/>
      <c r="J8" s="3"/>
      <c r="K8" s="3"/>
      <c r="L8" s="3"/>
      <c r="M8" s="3"/>
      <c r="N8" s="3"/>
      <c r="O8" s="3"/>
    </row>
    <row r="9" spans="1:15" ht="15.75" thickBot="1" x14ac:dyDescent="0.3">
      <c r="B9" s="15"/>
      <c r="C9" s="15"/>
      <c r="D9" s="16"/>
      <c r="E9" s="15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 x14ac:dyDescent="0.3">
      <c r="A10" s="3"/>
      <c r="B10" s="50" t="s">
        <v>5</v>
      </c>
      <c r="C10" s="50"/>
      <c r="D10" s="50"/>
      <c r="E10" s="50"/>
      <c r="F10" s="50"/>
      <c r="G10" s="3"/>
      <c r="H10" s="49" t="s">
        <v>6</v>
      </c>
      <c r="I10" s="49"/>
      <c r="J10" s="49"/>
      <c r="K10" s="49"/>
      <c r="L10" s="49"/>
      <c r="M10" s="3"/>
    </row>
    <row r="11" spans="1:15" ht="15.75" thickBot="1" x14ac:dyDescent="0.3">
      <c r="A11" s="3"/>
      <c r="B11" s="3"/>
      <c r="D11" s="3"/>
      <c r="E11" s="63" t="s">
        <v>7</v>
      </c>
      <c r="F11" s="63"/>
      <c r="G11" s="3"/>
      <c r="H11" s="3"/>
      <c r="K11" s="50" t="s">
        <v>7</v>
      </c>
      <c r="L11" s="50"/>
    </row>
    <row r="12" spans="1:15" ht="15.75" thickBot="1" x14ac:dyDescent="0.3">
      <c r="A12" s="3"/>
      <c r="B12" s="3"/>
      <c r="D12" s="3"/>
      <c r="E12" s="14" t="s">
        <v>8</v>
      </c>
      <c r="F12" s="30" t="s">
        <v>9</v>
      </c>
      <c r="G12" s="3"/>
      <c r="H12" s="3"/>
      <c r="I12" s="3"/>
      <c r="K12" s="14" t="s">
        <v>8</v>
      </c>
      <c r="L12" s="30" t="s">
        <v>9</v>
      </c>
    </row>
    <row r="13" spans="1:15" ht="15.75" thickBot="1" x14ac:dyDescent="0.3">
      <c r="A13" s="3"/>
      <c r="B13" s="3"/>
      <c r="D13" s="3"/>
      <c r="E13" s="14" t="s">
        <v>10</v>
      </c>
      <c r="F13" s="30">
        <v>600</v>
      </c>
      <c r="G13" s="3"/>
      <c r="H13" s="3"/>
      <c r="I13" s="3"/>
      <c r="K13" s="14" t="s">
        <v>10</v>
      </c>
      <c r="L13" s="30">
        <v>600</v>
      </c>
    </row>
    <row r="14" spans="1:15" ht="15.75" thickBot="1" x14ac:dyDescent="0.3">
      <c r="A14" s="3"/>
      <c r="B14" s="3"/>
      <c r="D14" s="3"/>
      <c r="E14" s="14" t="s">
        <v>11</v>
      </c>
      <c r="F14" s="30">
        <v>20</v>
      </c>
      <c r="G14" s="3"/>
      <c r="H14" s="3"/>
      <c r="I14" s="3"/>
      <c r="K14" s="14" t="s">
        <v>11</v>
      </c>
      <c r="L14" s="30">
        <v>20</v>
      </c>
    </row>
    <row r="15" spans="1:15" ht="15.75" thickBot="1" x14ac:dyDescent="0.3">
      <c r="A15" s="3"/>
      <c r="B15" s="3"/>
      <c r="D15" s="3"/>
      <c r="E15" s="14" t="s">
        <v>12</v>
      </c>
      <c r="F15" s="30">
        <v>2400</v>
      </c>
      <c r="G15" s="3"/>
      <c r="I15" s="3"/>
      <c r="J15" s="3"/>
      <c r="K15" s="14" t="s">
        <v>12</v>
      </c>
      <c r="L15" s="30">
        <v>2400</v>
      </c>
    </row>
    <row r="16" spans="1:15" ht="15.75" thickBot="1" x14ac:dyDescent="0.3">
      <c r="A16" s="3"/>
      <c r="B16" s="3"/>
      <c r="D16" s="3"/>
      <c r="E16" s="14" t="s">
        <v>13</v>
      </c>
      <c r="F16" s="30">
        <v>0</v>
      </c>
      <c r="G16" s="3"/>
      <c r="H16" s="3"/>
      <c r="I16" s="3"/>
      <c r="K16" s="14" t="s">
        <v>13</v>
      </c>
      <c r="L16" s="30">
        <v>0</v>
      </c>
    </row>
    <row r="17" spans="1:12" ht="15.75" thickBot="1" x14ac:dyDescent="0.3">
      <c r="B17" s="12" t="s">
        <v>14</v>
      </c>
      <c r="H17" s="12" t="s">
        <v>14</v>
      </c>
    </row>
    <row r="18" spans="1:12" ht="20.25" customHeight="1" x14ac:dyDescent="0.25">
      <c r="A18" s="54" t="s">
        <v>15</v>
      </c>
      <c r="B18" s="6" t="s">
        <v>16</v>
      </c>
      <c r="C18" s="22" t="s">
        <v>17</v>
      </c>
      <c r="D18" s="22" t="s">
        <v>18</v>
      </c>
      <c r="E18" s="23" t="s">
        <v>19</v>
      </c>
      <c r="F18" s="7"/>
      <c r="G18" s="54" t="s">
        <v>20</v>
      </c>
      <c r="H18" s="6" t="s">
        <v>16</v>
      </c>
      <c r="I18" s="26" t="s">
        <v>17</v>
      </c>
      <c r="J18" s="26" t="s">
        <v>18</v>
      </c>
      <c r="K18" s="18" t="s">
        <v>19</v>
      </c>
      <c r="L18" s="7"/>
    </row>
    <row r="19" spans="1:12" x14ac:dyDescent="0.25">
      <c r="A19" s="54"/>
      <c r="B19" s="8" t="s">
        <v>21</v>
      </c>
      <c r="C19" s="24">
        <v>9</v>
      </c>
      <c r="D19" s="48">
        <v>2.5</v>
      </c>
      <c r="E19" s="24">
        <f>(C19*D19)</f>
        <v>22.5</v>
      </c>
      <c r="F19" s="9"/>
      <c r="G19" s="54"/>
      <c r="H19" s="8" t="s">
        <v>21</v>
      </c>
      <c r="I19" s="24">
        <v>9</v>
      </c>
      <c r="J19" s="48">
        <v>2.5</v>
      </c>
      <c r="K19" s="17">
        <f>(I19*J19)</f>
        <v>22.5</v>
      </c>
      <c r="L19" s="9"/>
    </row>
    <row r="20" spans="1:12" x14ac:dyDescent="0.25">
      <c r="A20" s="54"/>
      <c r="B20" s="8" t="s">
        <v>22</v>
      </c>
      <c r="C20" s="24">
        <v>19</v>
      </c>
      <c r="D20" s="48">
        <v>0.52</v>
      </c>
      <c r="E20" s="24">
        <f t="shared" ref="E20:E22" si="0">(C20*D20)</f>
        <v>9.8800000000000008</v>
      </c>
      <c r="F20" s="9"/>
      <c r="G20" s="54"/>
      <c r="H20" s="8" t="s">
        <v>22</v>
      </c>
      <c r="I20" s="24">
        <v>19</v>
      </c>
      <c r="J20" s="48">
        <v>0.52</v>
      </c>
      <c r="K20" s="17">
        <f t="shared" ref="K20:K22" si="1">(I20*J20)</f>
        <v>9.8800000000000008</v>
      </c>
      <c r="L20" s="9"/>
    </row>
    <row r="21" spans="1:12" x14ac:dyDescent="0.25">
      <c r="A21" s="54"/>
      <c r="B21" s="8" t="s">
        <v>23</v>
      </c>
      <c r="C21" s="24">
        <v>3</v>
      </c>
      <c r="D21" s="48">
        <v>1.37</v>
      </c>
      <c r="E21" s="24">
        <f t="shared" si="0"/>
        <v>4.1100000000000003</v>
      </c>
      <c r="F21" s="9"/>
      <c r="G21" s="54"/>
      <c r="H21" s="8" t="s">
        <v>23</v>
      </c>
      <c r="I21" s="24">
        <v>3</v>
      </c>
      <c r="J21" s="48">
        <v>1.37</v>
      </c>
      <c r="K21" s="17">
        <f t="shared" si="1"/>
        <v>4.1100000000000003</v>
      </c>
      <c r="L21" s="9"/>
    </row>
    <row r="22" spans="1:12" x14ac:dyDescent="0.25">
      <c r="A22" s="54"/>
      <c r="B22" s="8" t="s">
        <v>24</v>
      </c>
      <c r="C22" s="24">
        <v>2</v>
      </c>
      <c r="D22" s="48">
        <v>0.84</v>
      </c>
      <c r="E22" s="24">
        <f t="shared" si="0"/>
        <v>1.68</v>
      </c>
      <c r="F22" s="9"/>
      <c r="G22" s="54"/>
      <c r="H22" s="8" t="s">
        <v>24</v>
      </c>
      <c r="I22" s="24">
        <v>2</v>
      </c>
      <c r="J22" s="48">
        <v>0.84</v>
      </c>
      <c r="K22" s="17">
        <f t="shared" si="1"/>
        <v>1.68</v>
      </c>
      <c r="L22" s="9"/>
    </row>
    <row r="23" spans="1:12" ht="15.75" thickBot="1" x14ac:dyDescent="0.3">
      <c r="A23" s="54"/>
      <c r="B23" s="19" t="s">
        <v>25</v>
      </c>
      <c r="C23" s="25"/>
      <c r="D23" s="25"/>
      <c r="E23" s="25">
        <f>SUM(E19:E22)</f>
        <v>38.17</v>
      </c>
      <c r="F23" s="21"/>
      <c r="G23" s="54"/>
      <c r="H23" s="19" t="s">
        <v>25</v>
      </c>
      <c r="I23" s="20"/>
      <c r="J23" s="20"/>
      <c r="K23" s="20">
        <f>SUM(K19:K22)</f>
        <v>38.17</v>
      </c>
      <c r="L23" s="21"/>
    </row>
    <row r="24" spans="1:12" ht="15.75" thickBot="1" x14ac:dyDescent="0.3">
      <c r="A24" s="54"/>
      <c r="B24" s="12" t="s">
        <v>26</v>
      </c>
      <c r="G24" s="54"/>
      <c r="H24" s="12" t="s">
        <v>26</v>
      </c>
    </row>
    <row r="25" spans="1:12" x14ac:dyDescent="0.25">
      <c r="A25" s="54"/>
      <c r="B25" s="6"/>
      <c r="C25" s="22" t="s">
        <v>27</v>
      </c>
      <c r="D25" s="22" t="s">
        <v>28</v>
      </c>
      <c r="E25" s="26"/>
      <c r="F25" s="7"/>
      <c r="G25" s="54"/>
      <c r="H25" s="6"/>
      <c r="I25" s="22" t="s">
        <v>27</v>
      </c>
      <c r="J25" s="22" t="s">
        <v>28</v>
      </c>
      <c r="K25" s="26"/>
      <c r="L25" s="7"/>
    </row>
    <row r="26" spans="1:12" x14ac:dyDescent="0.25">
      <c r="A26" s="54"/>
      <c r="B26" s="27" t="s">
        <v>47</v>
      </c>
      <c r="C26" s="24">
        <v>66</v>
      </c>
      <c r="D26" s="24">
        <f>(E23)</f>
        <v>38.17</v>
      </c>
      <c r="E26" s="17"/>
      <c r="F26" s="9"/>
      <c r="G26" s="54"/>
      <c r="H26" s="27" t="s">
        <v>47</v>
      </c>
      <c r="I26" s="24">
        <v>66</v>
      </c>
      <c r="J26" s="24">
        <f>(K23)</f>
        <v>38.17</v>
      </c>
      <c r="K26" s="17"/>
      <c r="L26" s="9"/>
    </row>
    <row r="27" spans="1:12" ht="45.75" customHeight="1" x14ac:dyDescent="0.25">
      <c r="B27" s="27" t="s">
        <v>29</v>
      </c>
      <c r="C27" s="38">
        <v>34</v>
      </c>
      <c r="D27" s="38">
        <f>(D26*C27)/C26</f>
        <v>19.663333333333334</v>
      </c>
      <c r="E27" s="17"/>
      <c r="F27" s="9"/>
      <c r="H27" s="27" t="s">
        <v>29</v>
      </c>
      <c r="I27" s="38">
        <v>34</v>
      </c>
      <c r="J27" s="38">
        <f>(J26*I27)/I26</f>
        <v>19.663333333333334</v>
      </c>
      <c r="K27" s="17"/>
      <c r="L27" s="9"/>
    </row>
    <row r="28" spans="1:12" ht="15.75" thickBot="1" x14ac:dyDescent="0.3">
      <c r="B28" s="19" t="s">
        <v>25</v>
      </c>
      <c r="C28" s="20">
        <f>SUM(C26:C27)</f>
        <v>100</v>
      </c>
      <c r="D28" s="39">
        <f>SUM(D26:D27)</f>
        <v>57.833333333333336</v>
      </c>
      <c r="E28" s="20"/>
      <c r="F28" s="21"/>
      <c r="H28" s="19" t="s">
        <v>25</v>
      </c>
      <c r="I28" s="20">
        <f>SUM(I26:I27)</f>
        <v>100</v>
      </c>
      <c r="J28" s="43">
        <f>SUM(J26:J27)</f>
        <v>57.833333333333336</v>
      </c>
      <c r="K28" s="20"/>
      <c r="L28" s="21"/>
    </row>
    <row r="29" spans="1:12" ht="15.75" thickBot="1" x14ac:dyDescent="0.3">
      <c r="B29" s="12" t="s">
        <v>30</v>
      </c>
      <c r="H29" s="12" t="s">
        <v>30</v>
      </c>
    </row>
    <row r="30" spans="1:12" x14ac:dyDescent="0.25">
      <c r="B30" s="6" t="s">
        <v>50</v>
      </c>
      <c r="C30" s="26"/>
      <c r="D30" s="26">
        <f>(F15/450)*0.9</f>
        <v>4.8</v>
      </c>
      <c r="E30" s="26"/>
      <c r="F30" s="7"/>
      <c r="H30" s="6" t="s">
        <v>49</v>
      </c>
      <c r="I30" s="26"/>
      <c r="J30" s="26">
        <f>(L15/450)*0.9</f>
        <v>4.8</v>
      </c>
      <c r="K30" s="26"/>
      <c r="L30" s="7"/>
    </row>
    <row r="31" spans="1:12" x14ac:dyDescent="0.25">
      <c r="B31" s="8" t="s">
        <v>31</v>
      </c>
      <c r="C31" s="17"/>
      <c r="D31" s="40">
        <f>(14*F16/365)</f>
        <v>0</v>
      </c>
      <c r="E31" s="17"/>
      <c r="F31" s="9"/>
      <c r="H31" s="8" t="s">
        <v>31</v>
      </c>
      <c r="I31" s="17"/>
      <c r="J31" s="40">
        <f>(14*L16/365)</f>
        <v>0</v>
      </c>
      <c r="K31" s="17"/>
      <c r="L31" s="9"/>
    </row>
    <row r="32" spans="1:12" ht="15.75" thickBot="1" x14ac:dyDescent="0.3">
      <c r="B32" s="19" t="s">
        <v>32</v>
      </c>
      <c r="C32" s="20"/>
      <c r="D32" s="39">
        <f>(D30+D31)</f>
        <v>4.8</v>
      </c>
      <c r="E32" s="20"/>
      <c r="F32" s="21"/>
      <c r="H32" s="19" t="s">
        <v>32</v>
      </c>
      <c r="I32" s="20"/>
      <c r="J32" s="39">
        <f>(J30+J31)</f>
        <v>4.8</v>
      </c>
      <c r="K32" s="20"/>
      <c r="L32" s="21"/>
    </row>
    <row r="33" spans="1:13" ht="15.75" thickBot="1" x14ac:dyDescent="0.3">
      <c r="B33" s="28" t="s">
        <v>33</v>
      </c>
      <c r="C33" s="29"/>
      <c r="D33" s="41">
        <f>D28-D32</f>
        <v>53.033333333333339</v>
      </c>
      <c r="H33" s="4" t="s">
        <v>33</v>
      </c>
      <c r="I33" s="5"/>
      <c r="J33" s="44">
        <f>J28-J32</f>
        <v>53.033333333333339</v>
      </c>
    </row>
    <row r="34" spans="1:13" ht="15.75" thickBot="1" x14ac:dyDescent="0.3">
      <c r="B34" s="13" t="s">
        <v>34</v>
      </c>
      <c r="C34" s="5"/>
      <c r="D34" s="42">
        <f>D33/20</f>
        <v>2.6516666666666668</v>
      </c>
      <c r="H34" s="13" t="s">
        <v>34</v>
      </c>
      <c r="I34" s="14"/>
      <c r="J34" s="42">
        <f>J33/20</f>
        <v>2.6516666666666668</v>
      </c>
    </row>
    <row r="35" spans="1:13" ht="15.75" thickBot="1" x14ac:dyDescent="0.3"/>
    <row r="36" spans="1:13" ht="15.75" customHeight="1" thickBot="1" x14ac:dyDescent="0.3">
      <c r="A36" s="3"/>
      <c r="B36" s="57" t="s">
        <v>35</v>
      </c>
      <c r="C36" s="49"/>
      <c r="D36" s="49"/>
      <c r="E36" s="49"/>
      <c r="F36" s="49"/>
      <c r="G36" s="3"/>
      <c r="H36" s="50" t="s">
        <v>36</v>
      </c>
      <c r="I36" s="50"/>
      <c r="J36" s="50"/>
      <c r="K36" s="50"/>
      <c r="L36" s="50"/>
      <c r="M36" s="3"/>
    </row>
    <row r="37" spans="1:13" ht="15.75" thickBot="1" x14ac:dyDescent="0.3">
      <c r="B37" s="3"/>
      <c r="C37" s="3"/>
      <c r="E37" s="62" t="s">
        <v>7</v>
      </c>
      <c r="F37" s="62"/>
      <c r="H37" s="3"/>
      <c r="J37" s="3"/>
      <c r="K37" s="51" t="s">
        <v>7</v>
      </c>
      <c r="L37" s="51"/>
      <c r="M37" s="3"/>
    </row>
    <row r="38" spans="1:13" ht="15.75" thickBot="1" x14ac:dyDescent="0.3">
      <c r="B38" s="3"/>
      <c r="C38" s="3"/>
      <c r="D38" s="3"/>
      <c r="E38" s="14" t="s">
        <v>8</v>
      </c>
      <c r="F38" s="30" t="s">
        <v>9</v>
      </c>
      <c r="G38" s="3"/>
      <c r="H38" s="3"/>
      <c r="J38" s="3"/>
      <c r="K38" s="14" t="s">
        <v>8</v>
      </c>
      <c r="L38" s="30" t="s">
        <v>9</v>
      </c>
      <c r="M38" s="3"/>
    </row>
    <row r="39" spans="1:13" ht="15.75" thickBot="1" x14ac:dyDescent="0.3">
      <c r="B39" s="3"/>
      <c r="C39" s="3"/>
      <c r="D39" s="3"/>
      <c r="E39" s="14" t="s">
        <v>10</v>
      </c>
      <c r="F39" s="30">
        <v>600</v>
      </c>
      <c r="G39" s="3"/>
      <c r="H39" s="3"/>
      <c r="J39" s="3"/>
      <c r="K39" s="14" t="s">
        <v>10</v>
      </c>
      <c r="L39" s="30">
        <v>600</v>
      </c>
      <c r="M39" s="3"/>
    </row>
    <row r="40" spans="1:13" ht="15.75" thickBot="1" x14ac:dyDescent="0.3">
      <c r="B40" s="3"/>
      <c r="C40" s="3"/>
      <c r="D40" s="3"/>
      <c r="E40" s="14" t="s">
        <v>11</v>
      </c>
      <c r="F40" s="30">
        <v>20</v>
      </c>
      <c r="G40" s="3"/>
      <c r="H40" s="3"/>
      <c r="J40" s="3"/>
      <c r="K40" s="14" t="s">
        <v>11</v>
      </c>
      <c r="L40" s="30">
        <v>20</v>
      </c>
      <c r="M40" s="3"/>
    </row>
    <row r="41" spans="1:13" ht="15.75" thickBot="1" x14ac:dyDescent="0.3">
      <c r="B41" s="3"/>
      <c r="C41" s="3"/>
      <c r="D41" s="3"/>
      <c r="E41" s="14" t="s">
        <v>12</v>
      </c>
      <c r="F41" s="30">
        <v>2400</v>
      </c>
      <c r="G41" s="3"/>
      <c r="H41" s="3"/>
      <c r="J41" s="3"/>
      <c r="K41" s="14" t="s">
        <v>12</v>
      </c>
      <c r="L41" s="30">
        <v>2400</v>
      </c>
      <c r="M41" s="3"/>
    </row>
    <row r="42" spans="1:13" ht="15.75" thickBot="1" x14ac:dyDescent="0.3">
      <c r="B42" s="3"/>
      <c r="C42" s="3"/>
      <c r="D42" s="3"/>
      <c r="E42" s="14" t="s">
        <v>13</v>
      </c>
      <c r="F42" s="30">
        <v>0</v>
      </c>
      <c r="G42" s="3"/>
      <c r="H42" s="3"/>
      <c r="J42" s="3"/>
      <c r="K42" s="14" t="s">
        <v>13</v>
      </c>
      <c r="L42" s="30">
        <v>0</v>
      </c>
      <c r="M42" s="3"/>
    </row>
    <row r="43" spans="1:13" ht="15.75" thickBot="1" x14ac:dyDescent="0.3">
      <c r="B43" s="12" t="s">
        <v>14</v>
      </c>
      <c r="H43" s="12" t="s">
        <v>14</v>
      </c>
    </row>
    <row r="44" spans="1:13" ht="18.75" customHeight="1" x14ac:dyDescent="0.25">
      <c r="A44" s="55" t="s">
        <v>37</v>
      </c>
      <c r="B44" s="6" t="s">
        <v>16</v>
      </c>
      <c r="C44" s="22" t="s">
        <v>17</v>
      </c>
      <c r="D44" s="22" t="s">
        <v>18</v>
      </c>
      <c r="E44" s="31" t="s">
        <v>19</v>
      </c>
      <c r="G44" s="55" t="s">
        <v>38</v>
      </c>
      <c r="H44" s="6" t="s">
        <v>16</v>
      </c>
      <c r="I44" s="26" t="s">
        <v>17</v>
      </c>
      <c r="J44" s="26" t="s">
        <v>18</v>
      </c>
      <c r="K44" s="18" t="s">
        <v>19</v>
      </c>
      <c r="L44" s="7"/>
    </row>
    <row r="45" spans="1:13" x14ac:dyDescent="0.25">
      <c r="A45" s="55"/>
      <c r="B45" s="8" t="s">
        <v>21</v>
      </c>
      <c r="C45" s="24">
        <v>9</v>
      </c>
      <c r="D45" s="48">
        <v>2.5</v>
      </c>
      <c r="E45" s="32">
        <f>(C45*D45)</f>
        <v>22.5</v>
      </c>
      <c r="G45" s="55"/>
      <c r="H45" s="8" t="s">
        <v>21</v>
      </c>
      <c r="I45" s="24">
        <v>9</v>
      </c>
      <c r="J45" s="48">
        <v>2.5</v>
      </c>
      <c r="K45" s="17">
        <f>(I45*J45)</f>
        <v>22.5</v>
      </c>
      <c r="L45" s="9"/>
    </row>
    <row r="46" spans="1:13" x14ac:dyDescent="0.25">
      <c r="A46" s="55"/>
      <c r="B46" s="8" t="s">
        <v>22</v>
      </c>
      <c r="C46" s="24">
        <v>19</v>
      </c>
      <c r="D46" s="48">
        <v>0.52</v>
      </c>
      <c r="E46" s="32">
        <f t="shared" ref="E46:E48" si="2">(C46*D46)</f>
        <v>9.8800000000000008</v>
      </c>
      <c r="G46" s="55"/>
      <c r="H46" s="8" t="s">
        <v>22</v>
      </c>
      <c r="I46" s="24">
        <v>19</v>
      </c>
      <c r="J46" s="48">
        <v>0.52</v>
      </c>
      <c r="K46" s="17">
        <f t="shared" ref="K46:K48" si="3">(I46*J46)</f>
        <v>9.8800000000000008</v>
      </c>
      <c r="L46" s="9"/>
    </row>
    <row r="47" spans="1:13" x14ac:dyDescent="0.25">
      <c r="A47" s="55"/>
      <c r="B47" s="8" t="s">
        <v>23</v>
      </c>
      <c r="C47" s="24">
        <v>3</v>
      </c>
      <c r="D47" s="48">
        <v>1.37</v>
      </c>
      <c r="E47" s="32">
        <f t="shared" si="2"/>
        <v>4.1100000000000003</v>
      </c>
      <c r="G47" s="55"/>
      <c r="H47" s="8" t="s">
        <v>23</v>
      </c>
      <c r="I47" s="24">
        <v>3</v>
      </c>
      <c r="J47" s="48">
        <v>1.37</v>
      </c>
      <c r="K47" s="17">
        <f t="shared" si="3"/>
        <v>4.1100000000000003</v>
      </c>
      <c r="L47" s="9"/>
    </row>
    <row r="48" spans="1:13" x14ac:dyDescent="0.25">
      <c r="A48" s="55"/>
      <c r="B48" s="8" t="s">
        <v>24</v>
      </c>
      <c r="C48" s="24">
        <v>2</v>
      </c>
      <c r="D48" s="48">
        <v>0.84</v>
      </c>
      <c r="E48" s="32">
        <f t="shared" si="2"/>
        <v>1.68</v>
      </c>
      <c r="G48" s="55"/>
      <c r="H48" s="8" t="s">
        <v>24</v>
      </c>
      <c r="I48" s="24">
        <v>2</v>
      </c>
      <c r="J48" s="48">
        <v>0.84</v>
      </c>
      <c r="K48" s="17">
        <f t="shared" si="3"/>
        <v>1.68</v>
      </c>
      <c r="L48" s="9"/>
    </row>
    <row r="49" spans="1:12" ht="15.75" thickBot="1" x14ac:dyDescent="0.3">
      <c r="A49" s="55"/>
      <c r="B49" s="19" t="s">
        <v>25</v>
      </c>
      <c r="C49" s="25"/>
      <c r="D49" s="25"/>
      <c r="E49" s="33">
        <f>SUM(E45:E48)</f>
        <v>38.17</v>
      </c>
      <c r="G49" s="55"/>
      <c r="H49" s="19" t="s">
        <v>25</v>
      </c>
      <c r="I49" s="20"/>
      <c r="J49" s="20"/>
      <c r="K49" s="20">
        <f>SUM(K45:K48)</f>
        <v>38.17</v>
      </c>
      <c r="L49" s="21"/>
    </row>
    <row r="50" spans="1:12" ht="15.75" thickBot="1" x14ac:dyDescent="0.3">
      <c r="A50" s="55"/>
      <c r="B50" s="11" t="s">
        <v>26</v>
      </c>
      <c r="C50" s="3"/>
      <c r="D50" s="3"/>
      <c r="E50" s="3"/>
      <c r="G50" s="55"/>
      <c r="H50" s="12" t="s">
        <v>26</v>
      </c>
    </row>
    <row r="51" spans="1:12" x14ac:dyDescent="0.25">
      <c r="A51" s="55"/>
      <c r="B51" s="6"/>
      <c r="C51" s="22" t="s">
        <v>27</v>
      </c>
      <c r="D51" s="22" t="s">
        <v>28</v>
      </c>
      <c r="E51" s="7"/>
      <c r="G51" s="55"/>
      <c r="H51" s="6"/>
      <c r="I51" s="22" t="s">
        <v>27</v>
      </c>
      <c r="J51" s="22" t="s">
        <v>28</v>
      </c>
      <c r="K51" s="26"/>
      <c r="L51" s="7"/>
    </row>
    <row r="52" spans="1:12" x14ac:dyDescent="0.25">
      <c r="A52" s="55"/>
      <c r="B52" s="27" t="s">
        <v>47</v>
      </c>
      <c r="C52" s="24">
        <v>66</v>
      </c>
      <c r="D52" s="24">
        <f>(E49)</f>
        <v>38.17</v>
      </c>
      <c r="E52" s="9"/>
      <c r="G52" s="55"/>
      <c r="H52" s="27" t="s">
        <v>47</v>
      </c>
      <c r="I52" s="24">
        <v>66</v>
      </c>
      <c r="J52" s="24">
        <f>(K49)</f>
        <v>38.17</v>
      </c>
      <c r="K52" s="17"/>
      <c r="L52" s="9"/>
    </row>
    <row r="53" spans="1:12" ht="45" x14ac:dyDescent="0.25">
      <c r="B53" s="27" t="s">
        <v>29</v>
      </c>
      <c r="C53" s="38">
        <v>34</v>
      </c>
      <c r="D53" s="38">
        <f>(D52*C53)/C52</f>
        <v>19.663333333333334</v>
      </c>
      <c r="E53" s="9"/>
      <c r="H53" s="27" t="s">
        <v>29</v>
      </c>
      <c r="I53" s="24">
        <v>34</v>
      </c>
      <c r="J53" s="38">
        <f>(J52*I53)/I52</f>
        <v>19.663333333333334</v>
      </c>
      <c r="K53" s="17"/>
      <c r="L53" s="9"/>
    </row>
    <row r="54" spans="1:12" ht="15.75" thickBot="1" x14ac:dyDescent="0.3">
      <c r="B54" s="19" t="s">
        <v>25</v>
      </c>
      <c r="C54" s="20">
        <f>SUM(C52:C53)</f>
        <v>100</v>
      </c>
      <c r="D54" s="43">
        <f>SUM(D52:D53)</f>
        <v>57.833333333333336</v>
      </c>
      <c r="E54" s="21"/>
      <c r="H54" s="19" t="s">
        <v>25</v>
      </c>
      <c r="I54" s="20">
        <f>SUM(I52:I53)</f>
        <v>100</v>
      </c>
      <c r="J54" s="43">
        <f>SUM(J52:J53)</f>
        <v>57.833333333333336</v>
      </c>
      <c r="K54" s="20"/>
      <c r="L54" s="21"/>
    </row>
    <row r="55" spans="1:12" ht="15.75" thickBot="1" x14ac:dyDescent="0.3">
      <c r="B55" s="12" t="s">
        <v>30</v>
      </c>
      <c r="D55" s="37"/>
      <c r="H55" s="12" t="s">
        <v>30</v>
      </c>
    </row>
    <row r="56" spans="1:12" x14ac:dyDescent="0.25">
      <c r="B56" s="6" t="s">
        <v>50</v>
      </c>
      <c r="C56" s="26"/>
      <c r="D56" s="45">
        <f>(F41/450)*0.9</f>
        <v>4.8</v>
      </c>
      <c r="H56" s="6" t="s">
        <v>50</v>
      </c>
      <c r="I56" s="26"/>
      <c r="J56" s="26">
        <f>(L41/450)*0.9</f>
        <v>4.8</v>
      </c>
      <c r="K56" s="26"/>
      <c r="L56" s="7"/>
    </row>
    <row r="57" spans="1:12" x14ac:dyDescent="0.25">
      <c r="B57" s="8" t="s">
        <v>31</v>
      </c>
      <c r="C57" s="17"/>
      <c r="D57" s="46">
        <f>(14*F42/365)</f>
        <v>0</v>
      </c>
      <c r="H57" s="8" t="s">
        <v>31</v>
      </c>
      <c r="I57" s="17"/>
      <c r="J57" s="40">
        <f>(14*L42/365)</f>
        <v>0</v>
      </c>
      <c r="K57" s="17"/>
      <c r="L57" s="9"/>
    </row>
    <row r="58" spans="1:12" ht="15.75" thickBot="1" x14ac:dyDescent="0.3">
      <c r="B58" s="19" t="s">
        <v>32</v>
      </c>
      <c r="C58" s="20"/>
      <c r="D58" s="47">
        <f>(D56+D57)</f>
        <v>4.8</v>
      </c>
      <c r="H58" s="19" t="s">
        <v>32</v>
      </c>
      <c r="I58" s="20"/>
      <c r="J58" s="39">
        <f>(J56+J57)</f>
        <v>4.8</v>
      </c>
      <c r="K58" s="20"/>
      <c r="L58" s="21"/>
    </row>
    <row r="59" spans="1:12" ht="15.75" thickBot="1" x14ac:dyDescent="0.3">
      <c r="B59" s="4" t="s">
        <v>33</v>
      </c>
      <c r="C59" s="5"/>
      <c r="D59" s="44">
        <f>D54-D58</f>
        <v>53.033333333333339</v>
      </c>
      <c r="H59" s="4" t="s">
        <v>33</v>
      </c>
      <c r="I59" s="5"/>
      <c r="J59" s="44">
        <f>J54-J58</f>
        <v>53.033333333333339</v>
      </c>
    </row>
    <row r="60" spans="1:12" ht="15.75" thickBot="1" x14ac:dyDescent="0.3">
      <c r="B60" s="13" t="s">
        <v>34</v>
      </c>
      <c r="C60" s="14"/>
      <c r="D60" s="42">
        <f>D59/20</f>
        <v>2.6516666666666668</v>
      </c>
      <c r="H60" s="13" t="s">
        <v>34</v>
      </c>
      <c r="I60" s="14"/>
      <c r="J60" s="42">
        <f>J59/20</f>
        <v>2.6516666666666668</v>
      </c>
    </row>
    <row r="61" spans="1:12" ht="15.75" thickBot="1" x14ac:dyDescent="0.3"/>
    <row r="62" spans="1:12" ht="15.75" x14ac:dyDescent="0.25">
      <c r="B62" s="34" t="s">
        <v>39</v>
      </c>
      <c r="C62" s="52" t="s">
        <v>48</v>
      </c>
      <c r="D62" s="53"/>
    </row>
    <row r="63" spans="1:12" ht="15.75" x14ac:dyDescent="0.25">
      <c r="B63" s="35" t="s">
        <v>40</v>
      </c>
      <c r="C63" s="60">
        <f>D34</f>
        <v>2.6516666666666668</v>
      </c>
      <c r="D63" s="61"/>
    </row>
    <row r="64" spans="1:12" ht="15.75" x14ac:dyDescent="0.25">
      <c r="B64" s="35" t="s">
        <v>41</v>
      </c>
      <c r="C64" s="60">
        <f>J34</f>
        <v>2.6516666666666668</v>
      </c>
      <c r="D64" s="61"/>
    </row>
    <row r="65" spans="2:4" ht="15.75" x14ac:dyDescent="0.25">
      <c r="B65" s="35" t="s">
        <v>42</v>
      </c>
      <c r="C65" s="60">
        <f>D60</f>
        <v>2.6516666666666668</v>
      </c>
      <c r="D65" s="61"/>
    </row>
    <row r="66" spans="2:4" ht="15.75" x14ac:dyDescent="0.25">
      <c r="B66" s="35" t="s">
        <v>43</v>
      </c>
      <c r="C66" s="60">
        <f>J60</f>
        <v>2.6516666666666668</v>
      </c>
      <c r="D66" s="61"/>
    </row>
    <row r="67" spans="2:4" ht="15.75" customHeight="1" thickBot="1" x14ac:dyDescent="0.3">
      <c r="B67" s="36" t="s">
        <v>45</v>
      </c>
      <c r="C67" s="58">
        <f>(C63+C64+C65+C66)/4</f>
        <v>2.6516666666666668</v>
      </c>
      <c r="D67" s="59"/>
    </row>
  </sheetData>
  <mergeCells count="19">
    <mergeCell ref="B1:F1"/>
    <mergeCell ref="B36:F36"/>
    <mergeCell ref="A18:A26"/>
    <mergeCell ref="C67:D67"/>
    <mergeCell ref="C63:D63"/>
    <mergeCell ref="C64:D64"/>
    <mergeCell ref="C65:D65"/>
    <mergeCell ref="C66:D66"/>
    <mergeCell ref="A44:A52"/>
    <mergeCell ref="E37:F37"/>
    <mergeCell ref="E11:F11"/>
    <mergeCell ref="H10:L10"/>
    <mergeCell ref="K11:L11"/>
    <mergeCell ref="H36:L36"/>
    <mergeCell ref="K37:L37"/>
    <mergeCell ref="C62:D62"/>
    <mergeCell ref="B10:F10"/>
    <mergeCell ref="G18:G26"/>
    <mergeCell ref="G44:G5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2021-02-26T18:50:54Z</dcterms:modified>
</cp:coreProperties>
</file>